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<sst xmlns="http://schemas.openxmlformats.org/spreadsheetml/2006/main" count="132" uniqueCount="95">
  <si>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</si>
  <si>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</si>
  <si>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</si>
  <si>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</si>
  <si>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</si>
  <si>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</si>
  <si>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12/2013</t>
  </si>
  <si>
    <t>Data da Publicação: 20/01/2014 *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</si>
  <si>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</si>
  <si>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</si>
  <si>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</si>
  <si>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</si>
  <si>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</si>
  <si>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</si>
  <si>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</si>
  <si>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</si>
  <si>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</si>
  <si>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</si>
  <si>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</si>
  <si>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</si>
  <si>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</si>
  <si>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</si>
  <si>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</si>
  <si>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</si>
  <si>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</si>
  <si>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</si>
  <si>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</si>
  <si>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</si>
  <si>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</si>
  <si>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</si>
  <si>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</si>
  <si>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</si>
  <si>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</si>
  <si>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</si>
  <si>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</si>
  <si>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</si>
  <si>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</si>
  <si>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</si>
  <si>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</si>
  <si>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</si>
  <si>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</si>
  <si>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</si>
  <si>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</si>
  <si>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</si>
  <si>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</si>
  <si>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</si>
  <si>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</si>
  <si>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</si>
  <si>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</si>
  <si>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</si>
  <si>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</si>
  <si>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</si>
  <si>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</si>
  <si>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</si>
  <si>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</si>
  <si>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</si>
  <si>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</si>
  <si>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</si>
  <si>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</si>
  <si>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</si>
  <si>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</si>
  <si>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</si>
  <si>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</si>
  <si>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</si>
  <si>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</si>
  <si>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</si>
  <si>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</si>
  <si>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</si>
  <si>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</si>
  <si>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</si>
  <si>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</si>
  <si>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</si>
  <si>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</si>
  <si>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</si>
  <si>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</si>
  <si>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</si>
  <si>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</si>
  <si>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</si>
  <si>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</si>
  <si>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</si>
  <si>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</si>
  <si>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</si>
  <si>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</si>
  <si>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</si>
  <si>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</si>
  <si>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</si>
  <si>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</si>
  <si>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</si>
  <si>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</si>
  <si>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</si>
  <si>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</si>
  <si>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</si>
  <si>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</si>
  <si>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</si>
  <si>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* Quadro republicado em 25/02/2014, para a regularização dos valores destacados nas alíneas "v" e "x" do Inciso II – Outras Despesas de Custeio, bem como da alínea “a” e “total” do Inciso IV – Repasses ou Sub-repasses recebidos, conforme apurado pela Seção de Auditoria deste Regional na Informação 006/2014-Saudi.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</si>
</sst>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left" vertical="top"/>
    </xf>
    <xf numFmtId="164" fontId="2" fillId="0" borderId="2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4" fontId="2" fillId="2" borderId="4" xfId="0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right" vertical="top" wrapText="1"/>
    </xf>
    <xf numFmtId="164" fontId="2" fillId="0" borderId="4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right" vertical="top" wrapText="1"/>
    </xf>
    <xf numFmtId="166" fontId="2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4" fontId="2" fillId="0" borderId="0" xfId="0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justify" wrapText="1"/>
    </xf>
    <xf numFmtId="164" fontId="3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0" fillId="0" borderId="0" xfId="0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1181100</xdr:colOff>
      <xdr:row>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88"/>
  <sheetViews>
    <sheetView showGridLines="0" tabSelected="1" workbookViewId="0" topLeftCell="A82">
      <selection activeCell="A89" sqref="A89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7.140625" style="0" customWidth="1"/>
    <col min="5" max="5" width="12.28125" style="0" customWidth="1"/>
    <col min="6" max="15" width="11.7109375" style="0" customWidth="1"/>
  </cols>
  <sheetData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5" t="s">
        <v>1</v>
      </c>
      <c r="B10" s="6" t="s">
        <v>2</v>
      </c>
      <c r="C10" s="7"/>
    </row>
    <row r="11" spans="1:3" s="3" customFormat="1" ht="15">
      <c r="A11" s="5" t="s">
        <v>3</v>
      </c>
      <c r="B11" s="6"/>
      <c r="C11" s="7"/>
    </row>
    <row r="12" spans="1:3" s="3" customFormat="1" ht="15">
      <c r="A12" s="5" t="s">
        <v>4</v>
      </c>
      <c r="B12" s="6"/>
      <c r="C12" s="7"/>
    </row>
    <row r="13" spans="1:3" s="3" customFormat="1" ht="15">
      <c r="A13" s="5" t="s">
        <v>5</v>
      </c>
      <c r="B13" s="6"/>
      <c r="C13" s="7"/>
    </row>
    <row r="14" spans="1:3" s="3" customFormat="1" ht="15">
      <c r="A14" s="5" t="s">
        <v>6</v>
      </c>
      <c r="B14" s="6"/>
      <c r="C14" s="7"/>
    </row>
    <row r="15" spans="1:3" s="3" customFormat="1" ht="15">
      <c r="A15" s="5" t="s">
        <v>7</v>
      </c>
      <c r="B15" s="6"/>
      <c r="C15" s="7"/>
    </row>
    <row r="16" spans="1:3" s="3" customFormat="1" ht="21" customHeight="1">
      <c r="A16" s="4"/>
      <c r="C16" s="1"/>
    </row>
    <row r="17" spans="1:3" s="3" customFormat="1" ht="18.75" customHeight="1">
      <c r="A17" s="4" t="s">
        <v>8</v>
      </c>
      <c r="C17" s="1"/>
    </row>
    <row r="18" spans="1:3" s="3" customFormat="1" ht="18.75" customHeight="1">
      <c r="A18" s="8" t="s">
        <v>9</v>
      </c>
      <c r="B18" s="8" t="s">
        <v>10</v>
      </c>
      <c r="C18" s="9" t="s">
        <v>11</v>
      </c>
    </row>
    <row r="19" spans="1:3" s="3" customFormat="1" ht="18.75" customHeight="1">
      <c r="A19" s="10" t="s">
        <v>12</v>
      </c>
      <c r="B19" s="10" t="s">
        <v>13</v>
      </c>
      <c r="C19" s="11">
        <f>57201465.17-63887.47-91251.08</f>
        <v>57046326.620000005</v>
      </c>
    </row>
    <row r="20" spans="1:3" s="3" customFormat="1" ht="18.75" customHeight="1">
      <c r="A20" s="10" t="s">
        <v>14</v>
      </c>
      <c r="B20" s="10" t="s">
        <v>15</v>
      </c>
      <c r="C20" s="11">
        <v>15882249.59</v>
      </c>
    </row>
    <row r="21" spans="1:3" s="3" customFormat="1" ht="18.75" customHeight="1">
      <c r="A21" s="10" t="s">
        <v>16</v>
      </c>
      <c r="B21" s="10" t="s">
        <v>17</v>
      </c>
      <c r="C21" s="11">
        <f>9277139.34+209944.07+91251.08+63887.47</f>
        <v>9642221.96</v>
      </c>
    </row>
    <row r="22" spans="1:3" s="3" customFormat="1" ht="76.5" customHeight="1">
      <c r="A22" s="10" t="s">
        <v>18</v>
      </c>
      <c r="B22" s="10" t="s">
        <v>19</v>
      </c>
      <c r="C22" s="11">
        <v>0</v>
      </c>
    </row>
    <row r="23" spans="1:3" s="3" customFormat="1" ht="19.5" customHeight="1">
      <c r="A23" s="10"/>
      <c r="B23" s="10" t="s">
        <v>20</v>
      </c>
      <c r="C23" s="11">
        <f>SUM(C19:C22)</f>
        <v>82570798.17</v>
      </c>
    </row>
    <row r="24" spans="1:3" s="3" customFormat="1" ht="21" customHeight="1">
      <c r="A24" s="4"/>
      <c r="C24" s="1"/>
    </row>
    <row r="25" spans="1:3" s="3" customFormat="1" ht="19.5" customHeight="1">
      <c r="A25" s="4" t="s">
        <v>21</v>
      </c>
      <c r="C25" s="1"/>
    </row>
    <row r="26" spans="1:3" s="3" customFormat="1" ht="18.75" customHeight="1">
      <c r="A26" s="8" t="s">
        <v>9</v>
      </c>
      <c r="B26" s="8" t="s">
        <v>10</v>
      </c>
      <c r="C26" s="9" t="s">
        <v>11</v>
      </c>
    </row>
    <row r="27" spans="1:3" s="3" customFormat="1" ht="18.75" customHeight="1">
      <c r="A27" s="10" t="s">
        <v>12</v>
      </c>
      <c r="B27" s="10" t="s">
        <v>22</v>
      </c>
      <c r="C27" s="11">
        <f>24278.3+1357.3</f>
        <v>25635.6</v>
      </c>
    </row>
    <row r="28" spans="1:3" s="3" customFormat="1" ht="18.75" customHeight="1">
      <c r="A28" s="10" t="s">
        <v>14</v>
      </c>
      <c r="B28" s="10" t="s">
        <v>23</v>
      </c>
      <c r="C28" s="11">
        <v>3815144.42</v>
      </c>
    </row>
    <row r="29" spans="1:3" s="3" customFormat="1" ht="18.75" customHeight="1">
      <c r="A29" s="10" t="s">
        <v>16</v>
      </c>
      <c r="B29" s="10" t="s">
        <v>24</v>
      </c>
      <c r="C29" s="11">
        <v>389401.32</v>
      </c>
    </row>
    <row r="30" spans="1:3" s="3" customFormat="1" ht="33" customHeight="1">
      <c r="A30" s="10" t="s">
        <v>18</v>
      </c>
      <c r="B30" s="10" t="s">
        <v>25</v>
      </c>
      <c r="C30" s="11">
        <v>1927345.1</v>
      </c>
    </row>
    <row r="31" spans="1:3" s="3" customFormat="1" ht="17.25" customHeight="1">
      <c r="A31" s="10" t="s">
        <v>26</v>
      </c>
      <c r="B31" s="10" t="s">
        <v>27</v>
      </c>
      <c r="C31" s="11">
        <f>523070.01+26326.5</f>
        <v>549396.51</v>
      </c>
    </row>
    <row r="32" spans="1:3" s="3" customFormat="1" ht="17.25" customHeight="1">
      <c r="A32" s="10" t="s">
        <v>28</v>
      </c>
      <c r="B32" s="10" t="s">
        <v>29</v>
      </c>
      <c r="C32" s="11">
        <f>29964.28+28070.09</f>
        <v>58034.369999999995</v>
      </c>
    </row>
    <row r="33" spans="1:3" s="3" customFormat="1" ht="17.25" customHeight="1">
      <c r="A33" s="10" t="s">
        <v>30</v>
      </c>
      <c r="B33" s="10" t="s">
        <v>31</v>
      </c>
      <c r="C33" s="11">
        <f>22996.44+434517.44+65372.05</f>
        <v>522885.93</v>
      </c>
    </row>
    <row r="34" spans="1:3" s="3" customFormat="1" ht="17.25" customHeight="1">
      <c r="A34" s="10" t="s">
        <v>32</v>
      </c>
      <c r="B34" s="10" t="s">
        <v>33</v>
      </c>
      <c r="C34" s="11">
        <f>608932.8+314667.07</f>
        <v>923599.8700000001</v>
      </c>
    </row>
    <row r="35" spans="1:3" s="3" customFormat="1" ht="17.25" customHeight="1">
      <c r="A35" s="10" t="s">
        <v>34</v>
      </c>
      <c r="B35" s="10" t="s">
        <v>35</v>
      </c>
      <c r="C35" s="11">
        <f>104876.16</f>
        <v>104876.16</v>
      </c>
    </row>
    <row r="36" spans="1:3" s="3" customFormat="1" ht="17.25" customHeight="1">
      <c r="A36" s="10" t="s">
        <v>36</v>
      </c>
      <c r="B36" s="10" t="s">
        <v>37</v>
      </c>
      <c r="C36" s="11">
        <v>382226.42</v>
      </c>
    </row>
    <row r="37" spans="1:3" s="3" customFormat="1" ht="17.25" customHeight="1">
      <c r="A37" s="10" t="s">
        <v>38</v>
      </c>
      <c r="B37" s="10" t="s">
        <v>39</v>
      </c>
      <c r="C37" s="11">
        <v>100040.19</v>
      </c>
    </row>
    <row r="38" spans="1:3" s="3" customFormat="1" ht="17.25" customHeight="1">
      <c r="A38" s="10" t="s">
        <v>40</v>
      </c>
      <c r="B38" s="10" t="s">
        <v>41</v>
      </c>
      <c r="C38" s="11">
        <v>489901.09</v>
      </c>
    </row>
    <row r="39" spans="1:3" s="3" customFormat="1" ht="105">
      <c r="A39" s="10" t="s">
        <v>42</v>
      </c>
      <c r="B39" s="10" t="s">
        <v>43</v>
      </c>
      <c r="C39" s="12">
        <f>17103.46+1738985.6+21009.97+1530+40825.77</f>
        <v>1819454.8</v>
      </c>
    </row>
    <row r="40" spans="1:3" s="3" customFormat="1" ht="17.25" customHeight="1">
      <c r="A40" s="10" t="s">
        <v>44</v>
      </c>
      <c r="B40" s="10" t="s">
        <v>45</v>
      </c>
      <c r="C40" s="11">
        <f>504535.4+9660</f>
        <v>514195.4</v>
      </c>
    </row>
    <row r="41" spans="1:3" s="3" customFormat="1" ht="17.25" customHeight="1">
      <c r="A41" s="10" t="s">
        <v>46</v>
      </c>
      <c r="B41" s="10" t="s">
        <v>47</v>
      </c>
      <c r="C41" s="12">
        <f>1704019.53+17665.78</f>
        <v>1721685.31</v>
      </c>
    </row>
    <row r="42" spans="1:3" s="3" customFormat="1" ht="17.25" customHeight="1">
      <c r="A42" s="10" t="s">
        <v>48</v>
      </c>
      <c r="B42" s="10" t="s">
        <v>49</v>
      </c>
      <c r="C42" s="11">
        <f>52904.54+5723.2</f>
        <v>58627.74</v>
      </c>
    </row>
    <row r="43" spans="1:3" s="3" customFormat="1" ht="32.25" customHeight="1">
      <c r="A43" s="10" t="s">
        <v>50</v>
      </c>
      <c r="B43" s="10" t="s">
        <v>51</v>
      </c>
      <c r="C43" s="11">
        <f>587664.2+84914.94+55075.98</f>
        <v>727655.1199999999</v>
      </c>
    </row>
    <row r="44" spans="1:3" s="3" customFormat="1" ht="17.25" customHeight="1">
      <c r="A44" s="10" t="s">
        <v>52</v>
      </c>
      <c r="B44" s="10" t="s">
        <v>53</v>
      </c>
      <c r="C44" s="12">
        <f>1000+1865580.9+39914.94+12240</f>
        <v>1918735.8399999999</v>
      </c>
    </row>
    <row r="45" spans="1:3" s="3" customFormat="1" ht="17.25" customHeight="1">
      <c r="A45" s="10" t="s">
        <v>54</v>
      </c>
      <c r="B45" s="10" t="s">
        <v>55</v>
      </c>
      <c r="C45" s="11">
        <f>146660.05</f>
        <v>146660.05</v>
      </c>
    </row>
    <row r="46" spans="1:3" s="3" customFormat="1" ht="30">
      <c r="A46" s="10" t="s">
        <v>56</v>
      </c>
      <c r="B46" s="10" t="s">
        <v>57</v>
      </c>
      <c r="C46" s="12">
        <v>393604.1</v>
      </c>
    </row>
    <row r="47" spans="1:3" s="3" customFormat="1" ht="17.25" customHeight="1">
      <c r="A47" s="10" t="s">
        <v>58</v>
      </c>
      <c r="B47" s="10" t="s">
        <v>59</v>
      </c>
      <c r="C47" s="11">
        <v>6464.1</v>
      </c>
    </row>
    <row r="48" spans="1:3" s="3" customFormat="1" ht="17.25" customHeight="1">
      <c r="A48" s="10" t="s">
        <v>60</v>
      </c>
      <c r="B48" s="10" t="s">
        <v>61</v>
      </c>
      <c r="C48" s="11">
        <f>37200.91+10.5</f>
        <v>37211.41</v>
      </c>
    </row>
    <row r="49" spans="1:3" s="3" customFormat="1" ht="17.25" customHeight="1">
      <c r="A49" s="10" t="s">
        <v>62</v>
      </c>
      <c r="B49" s="10" t="s">
        <v>63</v>
      </c>
      <c r="C49" s="11">
        <v>19260</v>
      </c>
    </row>
    <row r="50" spans="1:3" s="3" customFormat="1" ht="31.5" customHeight="1">
      <c r="A50" s="10" t="s">
        <v>64</v>
      </c>
      <c r="B50" s="10" t="s">
        <v>65</v>
      </c>
      <c r="C50" s="11">
        <f>936794.9-C45-C46-C47-C49-37200.91-10.5</f>
        <v>333595.2400000001</v>
      </c>
    </row>
    <row r="51" spans="1:3" s="3" customFormat="1" ht="15" customHeight="1">
      <c r="A51" s="10" t="s">
        <v>66</v>
      </c>
      <c r="B51" s="10" t="s">
        <v>67</v>
      </c>
      <c r="C51" s="11">
        <v>0</v>
      </c>
    </row>
    <row r="52" spans="1:3" s="3" customFormat="1" ht="15" customHeight="1">
      <c r="A52" s="10" t="s">
        <v>68</v>
      </c>
      <c r="B52" s="10" t="s">
        <v>69</v>
      </c>
      <c r="C52" s="11">
        <f>29192.95+21732.22+9211.27+353730.09+19551.89+1080-294.38+7027.78+278.72+35412.4+795+520+186587.64+183313.25+9917+1392+14236.93+301.48+45.47+35.57+1000+315.3+32+66221.01+7354.38+35361.98-35200+45+1304.82+57803.2+65994.85+1840.99+40526.88+2119.08+9500+14420.07+1666.77-65372.05</f>
        <v>1079001.56</v>
      </c>
    </row>
    <row r="53" spans="1:4" s="3" customFormat="1" ht="15" customHeight="1">
      <c r="A53" s="10"/>
      <c r="B53" s="10" t="s">
        <v>20</v>
      </c>
      <c r="C53" s="11">
        <f>SUM(C27:C52)</f>
        <v>18064637.65</v>
      </c>
      <c r="D53" s="13"/>
    </row>
    <row r="54" spans="1:4" s="3" customFormat="1" ht="15">
      <c r="A54" s="4"/>
      <c r="B54" s="13"/>
      <c r="D54" s="13"/>
    </row>
    <row r="55" spans="1:3" s="3" customFormat="1" ht="18" customHeight="1">
      <c r="A55" s="4" t="s">
        <v>70</v>
      </c>
      <c r="C55" s="1"/>
    </row>
    <row r="56" spans="1:3" s="3" customFormat="1" ht="18.75" customHeight="1">
      <c r="A56" s="8" t="s">
        <v>9</v>
      </c>
      <c r="B56" s="8" t="s">
        <v>10</v>
      </c>
      <c r="C56" s="9" t="s">
        <v>11</v>
      </c>
    </row>
    <row r="57" spans="1:3" s="3" customFormat="1" ht="17.25" customHeight="1">
      <c r="A57" s="10" t="s">
        <v>12</v>
      </c>
      <c r="B57" s="10" t="s">
        <v>71</v>
      </c>
      <c r="C57" s="11">
        <v>0</v>
      </c>
    </row>
    <row r="58" spans="1:3" s="3" customFormat="1" ht="17.25" customHeight="1">
      <c r="A58" s="10" t="s">
        <v>14</v>
      </c>
      <c r="B58" s="10" t="s">
        <v>72</v>
      </c>
      <c r="C58" s="11">
        <v>0</v>
      </c>
    </row>
    <row r="59" spans="1:3" s="3" customFormat="1" ht="31.5" customHeight="1">
      <c r="A59" s="10" t="s">
        <v>16</v>
      </c>
      <c r="B59" s="10" t="s">
        <v>73</v>
      </c>
      <c r="C59" s="11">
        <v>0</v>
      </c>
    </row>
    <row r="60" spans="1:3" s="3" customFormat="1" ht="16.5" customHeight="1">
      <c r="A60" s="10" t="s">
        <v>18</v>
      </c>
      <c r="B60" s="10" t="s">
        <v>74</v>
      </c>
      <c r="C60" s="12">
        <v>3810</v>
      </c>
    </row>
    <row r="61" spans="1:3" s="3" customFormat="1" ht="16.5" customHeight="1">
      <c r="A61" s="10" t="s">
        <v>26</v>
      </c>
      <c r="B61" s="10" t="s">
        <v>75</v>
      </c>
      <c r="C61" s="11">
        <v>450504.5</v>
      </c>
    </row>
    <row r="62" spans="1:3" s="3" customFormat="1" ht="16.5" customHeight="1">
      <c r="A62" s="10"/>
      <c r="B62" s="10" t="s">
        <v>20</v>
      </c>
      <c r="C62" s="11">
        <f>SUM(C57:C61)</f>
        <v>454314.5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76</v>
      </c>
      <c r="C64" s="1"/>
    </row>
    <row r="65" spans="1:3" s="3" customFormat="1" ht="18.75" customHeight="1">
      <c r="A65" s="8" t="s">
        <v>9</v>
      </c>
      <c r="B65" s="8" t="s">
        <v>10</v>
      </c>
      <c r="C65" s="9" t="s">
        <v>11</v>
      </c>
    </row>
    <row r="66" spans="1:3" s="3" customFormat="1" ht="16.5" customHeight="1">
      <c r="A66" s="10" t="s">
        <v>12</v>
      </c>
      <c r="B66" s="10" t="s">
        <v>77</v>
      </c>
      <c r="C66" s="11">
        <v>0</v>
      </c>
    </row>
    <row r="67" spans="1:3" s="3" customFormat="1" ht="16.5" customHeight="1">
      <c r="A67" s="10" t="s">
        <v>14</v>
      </c>
      <c r="B67" s="10" t="s">
        <v>78</v>
      </c>
      <c r="C67" s="11">
        <v>0</v>
      </c>
    </row>
    <row r="68" spans="1:3" s="3" customFormat="1" ht="16.5" customHeight="1">
      <c r="A68" s="10"/>
      <c r="B68" s="10" t="s">
        <v>20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4" t="s">
        <v>79</v>
      </c>
      <c r="B70" s="14"/>
      <c r="C70" s="14"/>
    </row>
    <row r="71" spans="1:3" s="3" customFormat="1" ht="18.75" customHeight="1">
      <c r="A71" s="8" t="s">
        <v>9</v>
      </c>
      <c r="B71" s="8" t="s">
        <v>80</v>
      </c>
      <c r="C71" s="9" t="s">
        <v>11</v>
      </c>
    </row>
    <row r="72" spans="1:4" s="3" customFormat="1" ht="17.25" customHeight="1">
      <c r="A72" s="10" t="s">
        <v>12</v>
      </c>
      <c r="B72" s="10" t="s">
        <v>81</v>
      </c>
      <c r="C72" s="11">
        <f>19814732+3911778+47198173.84-135.62+7635339+8565927+20662156.02+3548.84+135.62</f>
        <v>107791654.7</v>
      </c>
      <c r="D72" s="15"/>
    </row>
    <row r="73" spans="1:4" s="3" customFormat="1" ht="17.25" customHeight="1">
      <c r="A73" s="10" t="s">
        <v>14</v>
      </c>
      <c r="B73" s="10" t="s">
        <v>82</v>
      </c>
      <c r="C73" s="11">
        <f>-196343.88-21106.54-178136.41+1263279.87+29964.28+6201323.63+5113666.07+1110753</f>
        <v>13323400.02</v>
      </c>
      <c r="D73" s="15"/>
    </row>
    <row r="74" spans="1:4" s="3" customFormat="1" ht="17.25" customHeight="1">
      <c r="A74" s="10" t="s">
        <v>16</v>
      </c>
      <c r="B74" s="10" t="s">
        <v>83</v>
      </c>
      <c r="C74" s="12">
        <f>-32805+4686740-70000+161602+416108.75-30000</f>
        <v>5131645.75</v>
      </c>
      <c r="D74" s="16"/>
    </row>
    <row r="75" spans="1:4" s="3" customFormat="1" ht="17.25" customHeight="1">
      <c r="A75" s="10" t="s">
        <v>18</v>
      </c>
      <c r="B75" s="10" t="s">
        <v>84</v>
      </c>
      <c r="C75" s="11">
        <v>0</v>
      </c>
      <c r="D75" s="15"/>
    </row>
    <row r="76" spans="1:4" s="3" customFormat="1" ht="17.25" customHeight="1">
      <c r="A76" s="10"/>
      <c r="B76" s="10" t="s">
        <v>20</v>
      </c>
      <c r="C76" s="11">
        <f>SUM(C72:C75)</f>
        <v>126246700.47</v>
      </c>
      <c r="D76" s="15"/>
    </row>
    <row r="77" spans="1:4" s="3" customFormat="1" ht="21" customHeight="1">
      <c r="A77" s="4"/>
      <c r="C77" s="1"/>
      <c r="D77" s="13"/>
    </row>
    <row r="78" spans="1:5" s="3" customFormat="1" ht="18" customHeight="1">
      <c r="A78" s="4" t="s">
        <v>85</v>
      </c>
      <c r="C78" s="1"/>
      <c r="D78" s="13"/>
      <c r="E78" s="13"/>
    </row>
    <row r="79" spans="1:3" s="3" customFormat="1" ht="18.75" customHeight="1">
      <c r="A79" s="8" t="s">
        <v>9</v>
      </c>
      <c r="B79" s="8" t="s">
        <v>86</v>
      </c>
      <c r="C79" s="9" t="s">
        <v>11</v>
      </c>
    </row>
    <row r="80" spans="1:3" s="3" customFormat="1" ht="16.5" customHeight="1">
      <c r="A80" s="10" t="s">
        <v>12</v>
      </c>
      <c r="B80" s="10" t="s">
        <v>87</v>
      </c>
      <c r="C80" s="11">
        <v>0</v>
      </c>
    </row>
    <row r="81" spans="1:3" s="3" customFormat="1" ht="16.5" customHeight="1">
      <c r="A81" s="10" t="s">
        <v>14</v>
      </c>
      <c r="B81" s="10" t="s">
        <v>88</v>
      </c>
      <c r="C81" s="11">
        <f>2048870.17+929.15</f>
        <v>2049799.3199999998</v>
      </c>
    </row>
    <row r="82" spans="1:3" s="3" customFormat="1" ht="16.5" customHeight="1">
      <c r="A82" s="10" t="s">
        <v>16</v>
      </c>
      <c r="B82" s="10" t="s">
        <v>89</v>
      </c>
      <c r="C82" s="11">
        <v>9566</v>
      </c>
    </row>
    <row r="83" spans="1:3" s="3" customFormat="1" ht="16.5" customHeight="1">
      <c r="A83" s="10" t="s">
        <v>18</v>
      </c>
      <c r="B83" s="10" t="s">
        <v>90</v>
      </c>
      <c r="C83" s="11">
        <f>4031.46+75938.52+10991.91+30929.53-1200-5.53-432.35-254.19</f>
        <v>119999.35</v>
      </c>
    </row>
    <row r="84" spans="1:3" s="3" customFormat="1" ht="16.5" customHeight="1">
      <c r="A84" s="10"/>
      <c r="B84" s="10" t="s">
        <v>20</v>
      </c>
      <c r="C84" s="11">
        <f>SUM(C80:C83)</f>
        <v>2179364.67</v>
      </c>
    </row>
    <row r="85" ht="12.75">
      <c r="A85" s="17" t="s">
        <v>91</v>
      </c>
    </row>
    <row r="86" spans="1:3" ht="12" customHeight="1">
      <c r="A86" s="18" t="s">
        <v>92</v>
      </c>
      <c r="B86" s="18"/>
      <c r="C86" s="18"/>
    </row>
    <row r="87" spans="1:3" s="20" customFormat="1" ht="24.75" customHeight="1">
      <c r="A87" s="19" t="s">
        <v>93</v>
      </c>
      <c r="B87" s="19"/>
      <c r="C87" s="19"/>
    </row>
    <row r="88" spans="1:3" ht="37.5" customHeight="1">
      <c r="A88" s="21" t="s">
        <v>94</v>
      </c>
      <c r="B88" s="21"/>
      <c r="C88" s="21"/>
    </row>
  </sheetData>
  <sheetProtection selectLockedCells="1" selectUnlockedCells="1"/>
  <mergeCells count="4">
    <mergeCell ref="A70:C70"/>
    <mergeCell ref="A86:C86"/>
    <mergeCell ref="A87:C87"/>
    <mergeCell ref="A88:C88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2014-02-25T13:02:27Z</dcterms:modified>
  <cp:category/>
  <cp:version/>
  <cp:contentType/>
  <cp:contentStatus/>
  <cp:revision>2</cp:revision>
</cp:coreProperties>
</file>